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RIG CS VIDYASAGAR\TSEWA\AFT\AFT - 1 OA  34 OF 2016 INCREASED PENSION TO OFFICERS\"/>
    </mc:Choice>
  </mc:AlternateContent>
  <bookViews>
    <workbookView xWindow="0" yWindow="0" windowWidth="14380" windowHeight="4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53" i="1"/>
  <c r="G54" i="1"/>
  <c r="G55" i="1"/>
  <c r="G56" i="1"/>
  <c r="G57" i="1"/>
  <c r="G58" i="1"/>
  <c r="G59" i="1"/>
  <c r="G60" i="1"/>
  <c r="G61" i="1"/>
  <c r="G62" i="1"/>
  <c r="G51" i="1"/>
  <c r="G43" i="1"/>
  <c r="G44" i="1"/>
  <c r="G45" i="1"/>
  <c r="G46" i="1"/>
  <c r="G47" i="1"/>
  <c r="G48" i="1"/>
  <c r="G49" i="1"/>
  <c r="G42" i="1"/>
  <c r="G34" i="1"/>
  <c r="G35" i="1"/>
  <c r="G36" i="1"/>
  <c r="G37" i="1"/>
  <c r="G38" i="1"/>
  <c r="G39" i="1"/>
  <c r="G40" i="1"/>
  <c r="G33" i="1"/>
  <c r="G25" i="1"/>
  <c r="G26" i="1"/>
  <c r="G27" i="1"/>
  <c r="G28" i="1"/>
  <c r="G29" i="1"/>
  <c r="G30" i="1"/>
  <c r="G31" i="1"/>
  <c r="G24" i="1"/>
  <c r="G17" i="1"/>
  <c r="G18" i="1"/>
  <c r="G19" i="1"/>
  <c r="G20" i="1"/>
  <c r="G21" i="1"/>
  <c r="G22" i="1"/>
  <c r="G16" i="1"/>
  <c r="G9" i="1"/>
  <c r="G10" i="1"/>
  <c r="G11" i="1"/>
  <c r="G12" i="1"/>
  <c r="G13" i="1"/>
  <c r="G14" i="1"/>
  <c r="G8" i="1"/>
  <c r="G4" i="1"/>
  <c r="G5" i="1"/>
  <c r="G6" i="1"/>
  <c r="G3" i="1"/>
  <c r="F52" i="1"/>
  <c r="F53" i="1"/>
  <c r="F54" i="1"/>
  <c r="F55" i="1"/>
  <c r="F56" i="1"/>
  <c r="F57" i="1"/>
  <c r="F58" i="1"/>
  <c r="F59" i="1"/>
  <c r="F60" i="1"/>
  <c r="F61" i="1"/>
  <c r="F62" i="1"/>
  <c r="F51" i="1"/>
  <c r="F43" i="1"/>
  <c r="F44" i="1"/>
  <c r="F45" i="1"/>
  <c r="F46" i="1"/>
  <c r="F47" i="1"/>
  <c r="F48" i="1"/>
  <c r="F49" i="1"/>
  <c r="F42" i="1"/>
  <c r="F34" i="1"/>
  <c r="F35" i="1"/>
  <c r="F36" i="1"/>
  <c r="F37" i="1"/>
  <c r="F38" i="1"/>
  <c r="F39" i="1"/>
  <c r="F40" i="1"/>
  <c r="F33" i="1"/>
  <c r="F25" i="1"/>
  <c r="F26" i="1"/>
  <c r="F27" i="1"/>
  <c r="F28" i="1"/>
  <c r="F29" i="1"/>
  <c r="F30" i="1"/>
  <c r="F31" i="1"/>
  <c r="F24" i="1"/>
  <c r="F17" i="1"/>
  <c r="F18" i="1"/>
  <c r="F19" i="1"/>
  <c r="F20" i="1"/>
  <c r="F21" i="1"/>
  <c r="F22" i="1"/>
  <c r="F16" i="1"/>
  <c r="F9" i="1"/>
  <c r="F10" i="1"/>
  <c r="F11" i="1"/>
  <c r="F12" i="1"/>
  <c r="F13" i="1"/>
  <c r="F14" i="1"/>
  <c r="F8" i="1"/>
  <c r="F4" i="1"/>
  <c r="F5" i="1"/>
  <c r="F6" i="1"/>
  <c r="F3" i="1"/>
  <c r="E31" i="1"/>
  <c r="E30" i="1"/>
  <c r="E29" i="1"/>
  <c r="E28" i="1"/>
  <c r="E27" i="1"/>
  <c r="E26" i="1"/>
  <c r="E25" i="1"/>
  <c r="E24" i="1"/>
  <c r="E48" i="1"/>
  <c r="E46" i="1"/>
  <c r="E62" i="1"/>
  <c r="E61" i="1"/>
  <c r="E60" i="1"/>
  <c r="E59" i="1"/>
  <c r="E58" i="1"/>
  <c r="E57" i="1"/>
  <c r="E56" i="1"/>
  <c r="E55" i="1"/>
  <c r="E54" i="1"/>
  <c r="E53" i="1"/>
  <c r="E52" i="1"/>
  <c r="E51" i="1"/>
  <c r="E49" i="1"/>
  <c r="E47" i="1"/>
  <c r="E45" i="1"/>
  <c r="E44" i="1"/>
  <c r="E43" i="1"/>
  <c r="E42" i="1"/>
  <c r="E40" i="1"/>
  <c r="E39" i="1"/>
  <c r="E38" i="1"/>
  <c r="E37" i="1"/>
  <c r="E36" i="1"/>
  <c r="E35" i="1"/>
  <c r="E34" i="1"/>
  <c r="E33" i="1"/>
  <c r="E22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6" i="1"/>
  <c r="E5" i="1"/>
  <c r="E4" i="1"/>
  <c r="E3" i="1"/>
  <c r="D9" i="1"/>
  <c r="D10" i="1"/>
  <c r="D11" i="1"/>
  <c r="D12" i="1"/>
  <c r="D13" i="1"/>
  <c r="D14" i="1"/>
  <c r="D8" i="1"/>
</calcChain>
</file>

<file path=xl/sharedStrings.xml><?xml version="1.0" encoding="utf-8"?>
<sst xmlns="http://schemas.openxmlformats.org/spreadsheetml/2006/main" count="14" uniqueCount="14">
  <si>
    <t>Rank</t>
  </si>
  <si>
    <t>Min Pension in Jan 2006</t>
  </si>
  <si>
    <t>Gain Per Month</t>
  </si>
  <si>
    <t xml:space="preserve">No of Incre-ments </t>
  </si>
  <si>
    <t>Lt</t>
  </si>
  <si>
    <t>Capt</t>
  </si>
  <si>
    <t>Major</t>
  </si>
  <si>
    <t>Lt Col</t>
  </si>
  <si>
    <t>Col</t>
  </si>
  <si>
    <t>Brig</t>
  </si>
  <si>
    <t>Maj Gen</t>
  </si>
  <si>
    <t>Total Arrears from Jan 2006 to Jun 2014 with DR</t>
  </si>
  <si>
    <t>Year</t>
  </si>
  <si>
    <t>Enhanced Pension In Jan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</si>
</sst>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activeCell="E1" sqref="E1"/>
    </sheetView>
  </sheetViews>
  <sheetFormatPr defaultRowHeight="18.5" x14ac:dyDescent="0.45"/>
  <cols>
    <col min="1" max="1" width="9.90625" style="2" bestFit="1" customWidth="1"/>
    <col min="2" max="3" width="8.7265625" style="3"/>
    <col min="4" max="4" width="10.6328125" style="2" customWidth="1"/>
    <col min="5" max="5" width="13.1796875" style="2" customWidth="1"/>
    <col min="6" max="6" width="10.90625" style="2" customWidth="1"/>
    <col min="7" max="7" width="17.1796875" style="2" customWidth="1"/>
    <col min="8" max="16384" width="8.7265625" style="2"/>
  </cols>
  <sheetData>
    <row r="1" spans="1:8" s="1" customFormat="1" ht="90" x14ac:dyDescent="0.35">
      <c r="A1" s="1" t="s">
        <v>0</v>
      </c>
      <c r="B1" s="1" t="s">
        <v>3</v>
      </c>
      <c r="C1" s="1" t="s">
        <v>12</v>
      </c>
      <c r="D1" s="1" t="s">
        <v>1</v>
      </c>
      <c r="E1" s="1" t="s">
        <v>13</v>
      </c>
      <c r="F1" s="1" t="s">
        <v>2</v>
      </c>
      <c r="G1" s="1" t="s">
        <v>11</v>
      </c>
    </row>
    <row r="3" spans="1:8" x14ac:dyDescent="0.45">
      <c r="A3" s="2" t="s">
        <v>4</v>
      </c>
      <c r="B3" s="3">
        <v>1</v>
      </c>
      <c r="D3" s="4">
        <v>13500</v>
      </c>
      <c r="E3" s="4">
        <f>27310*0.5</f>
        <v>13655</v>
      </c>
      <c r="F3" s="4">
        <f>E3-D3</f>
        <v>155</v>
      </c>
      <c r="G3" s="4">
        <f>6*(F3+(F3*1.02)+(F3*1.06)+(F3*1.09)+(F3*1.12)+(F3*1.16)+(F3*1.22)+(F3*1.27)+(F3*1.35)+(F3*1.45)+(F3*1.51)+(F3*1.58)+(F3*1.65)+(F3*1.72)+(F3*1.8)+(F3*1.9)+(F3*2))</f>
        <v>22227</v>
      </c>
      <c r="H3" s="4"/>
    </row>
    <row r="4" spans="1:8" x14ac:dyDescent="0.45">
      <c r="B4" s="3">
        <v>2</v>
      </c>
      <c r="D4" s="4">
        <v>13500</v>
      </c>
      <c r="E4" s="4">
        <f>0.5*27870</f>
        <v>13935</v>
      </c>
      <c r="F4" s="4">
        <f t="shared" ref="F4:F6" si="0">E4-D4</f>
        <v>435</v>
      </c>
      <c r="G4" s="4">
        <f t="shared" ref="G4:G6" si="1">6*(F4+(F4*1.02)+(F4*1.06)+(F4*1.09)+(F4*1.12)+(F4*1.16)+(F4*1.22)+(F4*1.27)+(F4*1.35)+(F4*1.45)+(F4*1.51)+(F4*1.58)+(F4*1.65)+(F4*1.72)+(F4*1.8)+(F4*1.9)+(F4*2))</f>
        <v>62379</v>
      </c>
      <c r="H4" s="4"/>
    </row>
    <row r="5" spans="1:8" x14ac:dyDescent="0.45">
      <c r="B5" s="3">
        <v>3</v>
      </c>
      <c r="D5" s="4">
        <v>13500</v>
      </c>
      <c r="E5" s="4">
        <f>28420*0.5</f>
        <v>14210</v>
      </c>
      <c r="F5" s="4">
        <f t="shared" si="0"/>
        <v>710</v>
      </c>
      <c r="G5" s="4">
        <f t="shared" si="1"/>
        <v>101814</v>
      </c>
      <c r="H5" s="4"/>
    </row>
    <row r="6" spans="1:8" x14ac:dyDescent="0.45">
      <c r="B6" s="3">
        <v>4</v>
      </c>
      <c r="D6" s="4">
        <v>13500</v>
      </c>
      <c r="E6" s="4">
        <f>0.5*28980</f>
        <v>14490</v>
      </c>
      <c r="F6" s="4">
        <f t="shared" si="0"/>
        <v>990</v>
      </c>
      <c r="G6" s="4">
        <f t="shared" si="1"/>
        <v>141966</v>
      </c>
      <c r="H6" s="4"/>
    </row>
    <row r="7" spans="1:8" x14ac:dyDescent="0.45">
      <c r="D7" s="4"/>
      <c r="E7" s="4"/>
      <c r="F7" s="4"/>
      <c r="G7" s="4"/>
      <c r="H7" s="4"/>
    </row>
    <row r="8" spans="1:8" x14ac:dyDescent="0.45">
      <c r="A8" s="2" t="s">
        <v>5</v>
      </c>
      <c r="B8" s="3">
        <v>1</v>
      </c>
      <c r="D8" s="4">
        <f>30700*0.5</f>
        <v>15350</v>
      </c>
      <c r="E8" s="4">
        <f>0.5*31260</f>
        <v>15630</v>
      </c>
      <c r="F8" s="4">
        <f>E8-D8</f>
        <v>280</v>
      </c>
      <c r="G8" s="4">
        <f>6*(F8+(F8*1.02)+(F8*1.06)+(F8*1.09)+(F8*1.12)+(F8*1.16)+(F8*1.22)+(F8*1.27)+(F8*1.35)+(F8*1.45)+(F8*1.51)+(F8*1.58)+(F8*1.65)+(F8*1.72)+(F8*1.8)+(F8*1.9)+(F8*2))</f>
        <v>40152.000000000007</v>
      </c>
      <c r="H8" s="4"/>
    </row>
    <row r="9" spans="1:8" x14ac:dyDescent="0.45">
      <c r="B9" s="3">
        <v>2</v>
      </c>
      <c r="D9" s="4">
        <f t="shared" ref="D9:D14" si="2">30700*0.5</f>
        <v>15350</v>
      </c>
      <c r="E9" s="4">
        <f>0.5*31820</f>
        <v>15910</v>
      </c>
      <c r="F9" s="4">
        <f t="shared" ref="F9:F14" si="3">E9-D9</f>
        <v>560</v>
      </c>
      <c r="G9" s="4">
        <f t="shared" ref="G9:G14" si="4">6*(F9+(F9*1.02)+(F9*1.06)+(F9*1.09)+(F9*1.12)+(F9*1.16)+(F9*1.22)+(F9*1.27)+(F9*1.35)+(F9*1.45)+(F9*1.51)+(F9*1.58)+(F9*1.65)+(F9*1.72)+(F9*1.8)+(F9*1.9)+(F9*2))</f>
        <v>80304.000000000015</v>
      </c>
      <c r="H9" s="4"/>
    </row>
    <row r="10" spans="1:8" x14ac:dyDescent="0.45">
      <c r="B10" s="3">
        <v>3</v>
      </c>
      <c r="D10" s="4">
        <f t="shared" si="2"/>
        <v>15350</v>
      </c>
      <c r="E10" s="4">
        <f>0.5*32380</f>
        <v>16190</v>
      </c>
      <c r="F10" s="4">
        <f t="shared" si="3"/>
        <v>840</v>
      </c>
      <c r="G10" s="4">
        <f t="shared" si="4"/>
        <v>120456</v>
      </c>
      <c r="H10" s="4"/>
    </row>
    <row r="11" spans="1:8" x14ac:dyDescent="0.45">
      <c r="B11" s="3">
        <v>4</v>
      </c>
      <c r="D11" s="4">
        <f t="shared" si="2"/>
        <v>15350</v>
      </c>
      <c r="E11" s="4">
        <f>32940*0.5</f>
        <v>16470</v>
      </c>
      <c r="F11" s="4">
        <f t="shared" si="3"/>
        <v>1120</v>
      </c>
      <c r="G11" s="4">
        <f t="shared" si="4"/>
        <v>160608.00000000003</v>
      </c>
      <c r="H11" s="4"/>
    </row>
    <row r="12" spans="1:8" x14ac:dyDescent="0.45">
      <c r="B12" s="3">
        <v>5</v>
      </c>
      <c r="D12" s="4">
        <f t="shared" si="2"/>
        <v>15350</v>
      </c>
      <c r="E12" s="4">
        <f>33490*0.5</f>
        <v>16745</v>
      </c>
      <c r="F12" s="4">
        <f t="shared" si="3"/>
        <v>1395</v>
      </c>
      <c r="G12" s="4">
        <f t="shared" si="4"/>
        <v>200043</v>
      </c>
      <c r="H12" s="4"/>
    </row>
    <row r="13" spans="1:8" x14ac:dyDescent="0.45">
      <c r="B13" s="3">
        <v>6</v>
      </c>
      <c r="D13" s="4">
        <f t="shared" si="2"/>
        <v>15350</v>
      </c>
      <c r="E13" s="4">
        <f>34050*0.5</f>
        <v>17025</v>
      </c>
      <c r="F13" s="4">
        <f t="shared" si="3"/>
        <v>1675</v>
      </c>
      <c r="G13" s="4">
        <f t="shared" si="4"/>
        <v>240195</v>
      </c>
      <c r="H13" s="4"/>
    </row>
    <row r="14" spans="1:8" x14ac:dyDescent="0.45">
      <c r="B14" s="3">
        <v>7</v>
      </c>
      <c r="D14" s="4">
        <f t="shared" si="2"/>
        <v>15350</v>
      </c>
      <c r="E14" s="4">
        <f>34610*0.5</f>
        <v>17305</v>
      </c>
      <c r="F14" s="4">
        <f t="shared" si="3"/>
        <v>1955</v>
      </c>
      <c r="G14" s="4">
        <f t="shared" si="4"/>
        <v>280347</v>
      </c>
      <c r="H14" s="4"/>
    </row>
    <row r="15" spans="1:8" x14ac:dyDescent="0.45">
      <c r="D15" s="4"/>
      <c r="E15" s="4"/>
      <c r="F15" s="4"/>
      <c r="G15" s="4"/>
      <c r="H15" s="4"/>
    </row>
    <row r="16" spans="1:8" x14ac:dyDescent="0.45">
      <c r="A16" s="2" t="s">
        <v>6</v>
      </c>
      <c r="B16" s="3">
        <v>1</v>
      </c>
      <c r="D16" s="4">
        <v>18205</v>
      </c>
      <c r="E16" s="4">
        <f>37020*0.5</f>
        <v>18510</v>
      </c>
      <c r="F16" s="4">
        <f>E16-D16</f>
        <v>305</v>
      </c>
      <c r="G16" s="4">
        <f>6*(F16+(F16*1.02)+(F16*1.06)+(F16*1.09)+(F16*1.12)+(F16*1.16)+(F16*1.22)+(F16*1.27)+(F16*1.35)+(F16*1.45)+(F16*1.51)+(F16*1.58)+(F16*1.65)+(F16*1.72)+(F16*1.8)+(F16*1.9)+(F16*2))</f>
        <v>43737.000000000007</v>
      </c>
      <c r="H16" s="4"/>
    </row>
    <row r="17" spans="1:8" x14ac:dyDescent="0.45">
      <c r="B17" s="3">
        <v>2</v>
      </c>
      <c r="D17" s="4">
        <v>18205</v>
      </c>
      <c r="E17" s="4">
        <f>37620*0.5</f>
        <v>18810</v>
      </c>
      <c r="F17" s="4">
        <f t="shared" ref="F17:F22" si="5">E17-D17</f>
        <v>605</v>
      </c>
      <c r="G17" s="4">
        <f t="shared" ref="G17:G22" si="6">6*(F17+(F17*1.02)+(F17*1.06)+(F17*1.09)+(F17*1.12)+(F17*1.16)+(F17*1.22)+(F17*1.27)+(F17*1.35)+(F17*1.45)+(F17*1.51)+(F17*1.58)+(F17*1.65)+(F17*1.72)+(F17*1.8)+(F17*1.9)+(F17*2))</f>
        <v>86757.000000000015</v>
      </c>
      <c r="H17" s="4"/>
    </row>
    <row r="18" spans="1:8" x14ac:dyDescent="0.45">
      <c r="B18" s="3">
        <v>3</v>
      </c>
      <c r="D18" s="4">
        <v>18205</v>
      </c>
      <c r="E18" s="4">
        <f>38230*0.5</f>
        <v>19115</v>
      </c>
      <c r="F18" s="4">
        <f t="shared" si="5"/>
        <v>910</v>
      </c>
      <c r="G18" s="4">
        <f t="shared" si="6"/>
        <v>130494</v>
      </c>
      <c r="H18" s="4"/>
    </row>
    <row r="19" spans="1:8" x14ac:dyDescent="0.45">
      <c r="B19" s="3">
        <v>4</v>
      </c>
      <c r="D19" s="4">
        <v>18205</v>
      </c>
      <c r="E19" s="4">
        <f>38830*0.5</f>
        <v>19415</v>
      </c>
      <c r="F19" s="4">
        <f t="shared" si="5"/>
        <v>1210</v>
      </c>
      <c r="G19" s="4">
        <f t="shared" si="6"/>
        <v>173514.00000000003</v>
      </c>
      <c r="H19" s="4"/>
    </row>
    <row r="20" spans="1:8" x14ac:dyDescent="0.45">
      <c r="B20" s="3">
        <v>5</v>
      </c>
      <c r="D20" s="4">
        <v>18205</v>
      </c>
      <c r="E20" s="4">
        <f>39440*0.5</f>
        <v>19720</v>
      </c>
      <c r="F20" s="4">
        <f t="shared" si="5"/>
        <v>1515</v>
      </c>
      <c r="G20" s="4">
        <f t="shared" si="6"/>
        <v>217251</v>
      </c>
      <c r="H20" s="4"/>
    </row>
    <row r="21" spans="1:8" x14ac:dyDescent="0.45">
      <c r="B21" s="3">
        <v>6</v>
      </c>
      <c r="D21" s="4">
        <v>18205</v>
      </c>
      <c r="E21" s="4">
        <f>40040*0.5</f>
        <v>20020</v>
      </c>
      <c r="F21" s="4">
        <f t="shared" si="5"/>
        <v>1815</v>
      </c>
      <c r="G21" s="4">
        <f t="shared" si="6"/>
        <v>260271.00000000006</v>
      </c>
      <c r="H21" s="4"/>
    </row>
    <row r="22" spans="1:8" x14ac:dyDescent="0.45">
      <c r="B22" s="3">
        <v>7</v>
      </c>
      <c r="D22" s="4">
        <v>18205</v>
      </c>
      <c r="E22" s="4">
        <f>40640*0.5</f>
        <v>20320</v>
      </c>
      <c r="F22" s="4">
        <f t="shared" si="5"/>
        <v>2115</v>
      </c>
      <c r="G22" s="4">
        <f t="shared" si="6"/>
        <v>303291.00000000006</v>
      </c>
      <c r="H22" s="4"/>
    </row>
    <row r="23" spans="1:8" x14ac:dyDescent="0.45">
      <c r="D23" s="4"/>
      <c r="E23" s="4"/>
      <c r="F23" s="4"/>
      <c r="G23" s="4"/>
      <c r="H23" s="4"/>
    </row>
    <row r="24" spans="1:8" x14ac:dyDescent="0.45">
      <c r="A24" s="2" t="s">
        <v>7</v>
      </c>
      <c r="B24" s="3">
        <v>1</v>
      </c>
      <c r="D24" s="4">
        <v>26265</v>
      </c>
      <c r="E24" s="4">
        <f>D24</f>
        <v>26265</v>
      </c>
      <c r="F24" s="4">
        <f>E24-D24</f>
        <v>0</v>
      </c>
      <c r="G24" s="4">
        <f>6*(F24+(F24*1.02)+(F24*1.06)+(F24*1.09)+(F24*1.12)+(F24*1.16)+(F24*1.22)+(F24*1.27)+(F24*1.35)+(F24*1.45)+(F24*1.51)+(F24*1.58)+(F24*1.65)+(F24*1.72)+(F24*1.8)+(F24*1.9)+(F24*2))</f>
        <v>0</v>
      </c>
      <c r="H24" s="4"/>
    </row>
    <row r="25" spans="1:8" x14ac:dyDescent="0.45">
      <c r="B25" s="3">
        <v>2</v>
      </c>
      <c r="D25" s="4">
        <v>26265</v>
      </c>
      <c r="E25" s="4">
        <f>53690*0.5</f>
        <v>26845</v>
      </c>
      <c r="F25" s="4">
        <f t="shared" ref="F25:F31" si="7">E25-D25</f>
        <v>580</v>
      </c>
      <c r="G25" s="4">
        <f t="shared" ref="G25:G31" si="8">6*(F25+(F25*1.02)+(F25*1.06)+(F25*1.09)+(F25*1.12)+(F25*1.16)+(F25*1.22)+(F25*1.27)+(F25*1.35)+(F25*1.45)+(F25*1.51)+(F25*1.58)+(F25*1.65)+(F25*1.72)+(F25*1.8)+(F25*1.9)+(F25*2))</f>
        <v>83172.000000000015</v>
      </c>
      <c r="H25" s="4"/>
    </row>
    <row r="26" spans="1:8" x14ac:dyDescent="0.45">
      <c r="B26" s="3">
        <v>3</v>
      </c>
      <c r="D26" s="4">
        <v>26265</v>
      </c>
      <c r="E26" s="4">
        <f>53690*0.5</f>
        <v>26845</v>
      </c>
      <c r="F26" s="4">
        <f t="shared" si="7"/>
        <v>580</v>
      </c>
      <c r="G26" s="4">
        <f t="shared" si="8"/>
        <v>83172.000000000015</v>
      </c>
      <c r="H26" s="4"/>
    </row>
    <row r="27" spans="1:8" x14ac:dyDescent="0.45">
      <c r="B27" s="3">
        <v>4</v>
      </c>
      <c r="D27" s="4">
        <v>26265</v>
      </c>
      <c r="E27" s="4">
        <f>54890*0.5</f>
        <v>27445</v>
      </c>
      <c r="F27" s="4">
        <f t="shared" si="7"/>
        <v>1180</v>
      </c>
      <c r="G27" s="4">
        <f t="shared" si="8"/>
        <v>169212</v>
      </c>
      <c r="H27" s="4"/>
    </row>
    <row r="28" spans="1:8" x14ac:dyDescent="0.45">
      <c r="B28" s="3">
        <v>5</v>
      </c>
      <c r="D28" s="4">
        <v>26265</v>
      </c>
      <c r="E28" s="4">
        <f>54890*0.5</f>
        <v>27445</v>
      </c>
      <c r="F28" s="4">
        <f t="shared" si="7"/>
        <v>1180</v>
      </c>
      <c r="G28" s="4">
        <f t="shared" si="8"/>
        <v>169212</v>
      </c>
      <c r="H28" s="4"/>
    </row>
    <row r="29" spans="1:8" x14ac:dyDescent="0.45">
      <c r="B29" s="3">
        <v>6</v>
      </c>
      <c r="D29" s="4">
        <v>26265</v>
      </c>
      <c r="E29" s="4">
        <f>56120*0.5</f>
        <v>28060</v>
      </c>
      <c r="F29" s="4">
        <f t="shared" si="7"/>
        <v>1795</v>
      </c>
      <c r="G29" s="4">
        <f t="shared" si="8"/>
        <v>257403</v>
      </c>
      <c r="H29" s="4"/>
    </row>
    <row r="30" spans="1:8" x14ac:dyDescent="0.45">
      <c r="B30" s="3">
        <v>7</v>
      </c>
      <c r="D30" s="4">
        <v>26265</v>
      </c>
      <c r="E30" s="4">
        <f>56120*0.5</f>
        <v>28060</v>
      </c>
      <c r="F30" s="4">
        <f t="shared" si="7"/>
        <v>1795</v>
      </c>
      <c r="G30" s="4">
        <f t="shared" si="8"/>
        <v>257403</v>
      </c>
      <c r="H30" s="4"/>
    </row>
    <row r="31" spans="1:8" x14ac:dyDescent="0.45">
      <c r="B31" s="3">
        <v>8</v>
      </c>
      <c r="D31" s="4">
        <v>26265</v>
      </c>
      <c r="E31" s="4">
        <f>57390*0.5</f>
        <v>28695</v>
      </c>
      <c r="F31" s="4">
        <f t="shared" si="7"/>
        <v>2430</v>
      </c>
      <c r="G31" s="4">
        <f t="shared" si="8"/>
        <v>348461.99999999994</v>
      </c>
      <c r="H31" s="4"/>
    </row>
    <row r="32" spans="1:8" x14ac:dyDescent="0.45">
      <c r="D32" s="4"/>
      <c r="E32" s="4"/>
      <c r="F32" s="4"/>
      <c r="G32" s="4"/>
      <c r="H32" s="4"/>
    </row>
    <row r="33" spans="1:8" x14ac:dyDescent="0.45">
      <c r="A33" s="2" t="s">
        <v>8</v>
      </c>
      <c r="B33" s="3">
        <v>1</v>
      </c>
      <c r="D33" s="4">
        <v>27795</v>
      </c>
      <c r="E33" s="4">
        <f>56820*0.5</f>
        <v>28410</v>
      </c>
      <c r="F33" s="4">
        <f>E33-D33</f>
        <v>615</v>
      </c>
      <c r="G33" s="4">
        <f>6*(F33+(F33*1.02)+(F33*1.06)+(F33*1.09)+(F33*1.12)+(F33*1.16)+(F33*1.22)+(F33*1.27)+(F33*1.35)+(F33*1.45)+(F33*1.51)+(F33*1.58)+(F33*1.65)+(F33*1.72)+(F33*1.8)+(F33*1.9)+(F33*2))</f>
        <v>88191</v>
      </c>
      <c r="H33" s="4"/>
    </row>
    <row r="34" spans="1:8" x14ac:dyDescent="0.45">
      <c r="B34" s="3">
        <v>2</v>
      </c>
      <c r="D34" s="4">
        <v>27795</v>
      </c>
      <c r="E34" s="4">
        <f>56820*0.5</f>
        <v>28410</v>
      </c>
      <c r="F34" s="4">
        <f t="shared" ref="F34:F40" si="9">E34-D34</f>
        <v>615</v>
      </c>
      <c r="G34" s="4">
        <f t="shared" ref="G34:G40" si="10">6*(F34+(F34*1.02)+(F34*1.06)+(F34*1.09)+(F34*1.12)+(F34*1.16)+(F34*1.22)+(F34*1.27)+(F34*1.35)+(F34*1.45)+(F34*1.51)+(F34*1.58)+(F34*1.65)+(F34*1.72)+(F34*1.8)+(F34*1.9)+(F34*2))</f>
        <v>88191</v>
      </c>
      <c r="H34" s="4"/>
    </row>
    <row r="35" spans="1:8" x14ac:dyDescent="0.45">
      <c r="B35" s="3">
        <v>3</v>
      </c>
      <c r="D35" s="4">
        <v>27795</v>
      </c>
      <c r="E35" s="4">
        <f>58090*0.5</f>
        <v>29045</v>
      </c>
      <c r="F35" s="4">
        <f t="shared" si="9"/>
        <v>1250</v>
      </c>
      <c r="G35" s="4">
        <f t="shared" si="10"/>
        <v>179250</v>
      </c>
      <c r="H35" s="4"/>
    </row>
    <row r="36" spans="1:8" x14ac:dyDescent="0.45">
      <c r="B36" s="3">
        <v>4</v>
      </c>
      <c r="D36" s="4">
        <v>27795</v>
      </c>
      <c r="E36" s="4">
        <f>58090*0.5</f>
        <v>29045</v>
      </c>
      <c r="F36" s="4">
        <f t="shared" si="9"/>
        <v>1250</v>
      </c>
      <c r="G36" s="4">
        <f t="shared" si="10"/>
        <v>179250</v>
      </c>
      <c r="H36" s="4"/>
    </row>
    <row r="37" spans="1:8" x14ac:dyDescent="0.45">
      <c r="B37" s="3">
        <v>5</v>
      </c>
      <c r="D37" s="4">
        <v>27795</v>
      </c>
      <c r="E37" s="4">
        <f>59400*0.5</f>
        <v>29700</v>
      </c>
      <c r="F37" s="4">
        <f t="shared" si="9"/>
        <v>1905</v>
      </c>
      <c r="G37" s="4">
        <f t="shared" si="10"/>
        <v>273177</v>
      </c>
      <c r="H37" s="4"/>
    </row>
    <row r="38" spans="1:8" x14ac:dyDescent="0.45">
      <c r="B38" s="3">
        <v>6</v>
      </c>
      <c r="D38" s="4">
        <v>27795</v>
      </c>
      <c r="E38" s="4">
        <f>59400*0.5</f>
        <v>29700</v>
      </c>
      <c r="F38" s="4">
        <f t="shared" si="9"/>
        <v>1905</v>
      </c>
      <c r="G38" s="4">
        <f t="shared" si="10"/>
        <v>273177</v>
      </c>
      <c r="H38" s="4"/>
    </row>
    <row r="39" spans="1:8" x14ac:dyDescent="0.45">
      <c r="B39" s="3">
        <v>7</v>
      </c>
      <c r="D39" s="4">
        <v>27795</v>
      </c>
      <c r="E39" s="4">
        <f>60750*0.5</f>
        <v>30375</v>
      </c>
      <c r="F39" s="4">
        <f t="shared" si="9"/>
        <v>2580</v>
      </c>
      <c r="G39" s="4">
        <f t="shared" si="10"/>
        <v>369972</v>
      </c>
      <c r="H39" s="4"/>
    </row>
    <row r="40" spans="1:8" x14ac:dyDescent="0.45">
      <c r="B40" s="3">
        <v>8</v>
      </c>
      <c r="D40" s="4">
        <v>27795</v>
      </c>
      <c r="E40" s="4">
        <f>60750*0.5</f>
        <v>30375</v>
      </c>
      <c r="F40" s="4">
        <f t="shared" si="9"/>
        <v>2580</v>
      </c>
      <c r="G40" s="4">
        <f t="shared" si="10"/>
        <v>369972</v>
      </c>
      <c r="H40" s="4"/>
    </row>
    <row r="41" spans="1:8" x14ac:dyDescent="0.45">
      <c r="D41" s="4"/>
      <c r="E41" s="4"/>
      <c r="F41" s="4"/>
      <c r="G41" s="4"/>
      <c r="H41" s="4"/>
    </row>
    <row r="42" spans="1:8" x14ac:dyDescent="0.45">
      <c r="A42" s="2" t="s">
        <v>9</v>
      </c>
      <c r="B42" s="3">
        <v>1</v>
      </c>
      <c r="D42" s="4">
        <v>29145</v>
      </c>
      <c r="E42" s="4">
        <f>59600*0.5</f>
        <v>29800</v>
      </c>
      <c r="F42" s="4">
        <f>E42-D42</f>
        <v>655</v>
      </c>
      <c r="G42" s="4">
        <f>6*(F42+(F42*1.02)+(F42*1.06)+(F42*1.09)+(F42*1.12)+(F42*1.16)+(F42*1.22)+(F42*1.27)+(F42*1.35)+(F42*1.45)+(F42*1.51)+(F42*1.58)+(F42*1.65)+(F42*1.72)+(F42*1.8)+(F42*1.9)+(F42*2))</f>
        <v>93927</v>
      </c>
      <c r="H42" s="4"/>
    </row>
    <row r="43" spans="1:8" x14ac:dyDescent="0.45">
      <c r="B43" s="3">
        <v>2</v>
      </c>
      <c r="D43" s="4">
        <v>29145</v>
      </c>
      <c r="E43" s="4">
        <f>59600*0.5</f>
        <v>29800</v>
      </c>
      <c r="F43" s="4">
        <f t="shared" ref="F43:F49" si="11">E43-D43</f>
        <v>655</v>
      </c>
      <c r="G43" s="4">
        <f t="shared" ref="G43:G49" si="12">6*(F43+(F43*1.02)+(F43*1.06)+(F43*1.09)+(F43*1.12)+(F43*1.16)+(F43*1.22)+(F43*1.27)+(F43*1.35)+(F43*1.45)+(F43*1.51)+(F43*1.58)+(F43*1.65)+(F43*1.72)+(F43*1.8)+(F43*1.9)+(F43*2))</f>
        <v>93927</v>
      </c>
      <c r="H43" s="4"/>
    </row>
    <row r="44" spans="1:8" x14ac:dyDescent="0.45">
      <c r="B44" s="3">
        <v>3</v>
      </c>
      <c r="D44" s="4">
        <v>29145</v>
      </c>
      <c r="E44" s="4">
        <f>60950*0.5</f>
        <v>30475</v>
      </c>
      <c r="F44" s="4">
        <f t="shared" si="11"/>
        <v>1330</v>
      </c>
      <c r="G44" s="4">
        <f t="shared" si="12"/>
        <v>190722</v>
      </c>
      <c r="H44" s="4"/>
    </row>
    <row r="45" spans="1:8" x14ac:dyDescent="0.45">
      <c r="B45" s="3">
        <v>4</v>
      </c>
      <c r="D45" s="4">
        <v>29145</v>
      </c>
      <c r="E45" s="4">
        <f>60950*0.5</f>
        <v>30475</v>
      </c>
      <c r="F45" s="4">
        <f t="shared" si="11"/>
        <v>1330</v>
      </c>
      <c r="G45" s="4">
        <f t="shared" si="12"/>
        <v>190722</v>
      </c>
      <c r="H45" s="4"/>
    </row>
    <row r="46" spans="1:8" x14ac:dyDescent="0.45">
      <c r="B46" s="3">
        <v>5</v>
      </c>
      <c r="D46" s="4">
        <v>29145</v>
      </c>
      <c r="E46" s="4">
        <f>60950*0.5</f>
        <v>30475</v>
      </c>
      <c r="F46" s="4">
        <f t="shared" si="11"/>
        <v>1330</v>
      </c>
      <c r="G46" s="4">
        <f t="shared" si="12"/>
        <v>190722</v>
      </c>
      <c r="H46" s="4"/>
    </row>
    <row r="47" spans="1:8" x14ac:dyDescent="0.45">
      <c r="B47" s="3">
        <v>6</v>
      </c>
      <c r="D47" s="4">
        <v>29145</v>
      </c>
      <c r="E47" s="4">
        <f>62340*0.5</f>
        <v>31170</v>
      </c>
      <c r="F47" s="4">
        <f t="shared" si="11"/>
        <v>2025</v>
      </c>
      <c r="G47" s="4">
        <f t="shared" si="12"/>
        <v>290385</v>
      </c>
      <c r="H47" s="4"/>
    </row>
    <row r="48" spans="1:8" x14ac:dyDescent="0.45">
      <c r="B48" s="3">
        <v>7</v>
      </c>
      <c r="D48" s="4">
        <v>29145</v>
      </c>
      <c r="E48" s="4">
        <f>62340*0.5</f>
        <v>31170</v>
      </c>
      <c r="F48" s="4">
        <f t="shared" si="11"/>
        <v>2025</v>
      </c>
      <c r="G48" s="4">
        <f t="shared" si="12"/>
        <v>290385</v>
      </c>
      <c r="H48" s="4"/>
    </row>
    <row r="49" spans="1:8" x14ac:dyDescent="0.45">
      <c r="B49" s="3">
        <v>8</v>
      </c>
      <c r="D49" s="4">
        <v>29145</v>
      </c>
      <c r="E49" s="4">
        <f>62340*0.5*1.03</f>
        <v>32105.100000000002</v>
      </c>
      <c r="F49" s="4">
        <f t="shared" si="11"/>
        <v>2960.1000000000022</v>
      </c>
      <c r="G49" s="4">
        <f t="shared" si="12"/>
        <v>424478.34000000026</v>
      </c>
      <c r="H49" s="4"/>
    </row>
    <row r="50" spans="1:8" x14ac:dyDescent="0.45">
      <c r="D50" s="4"/>
      <c r="E50" s="4"/>
      <c r="F50" s="4"/>
      <c r="G50" s="4"/>
      <c r="H50" s="4"/>
    </row>
    <row r="51" spans="1:8" x14ac:dyDescent="0.45">
      <c r="A51" s="2" t="s">
        <v>10</v>
      </c>
      <c r="B51" s="3">
        <v>1</v>
      </c>
      <c r="D51" s="4">
        <v>30350</v>
      </c>
      <c r="E51" s="4">
        <f>62050*0.5</f>
        <v>31025</v>
      </c>
      <c r="F51" s="4">
        <f>E51-D51</f>
        <v>675</v>
      </c>
      <c r="G51" s="4">
        <f>6*(F51+(F51*1.02)+(F51*1.06)+(F51*1.09)+(F51*1.12)+(F51*1.16)+(F51*1.22)+(F51*1.27)+(F51*1.35)+(F51*1.45)+(F51*1.51)+(F51*1.58)+(F51*1.65)+(F51*1.72)+(F51*1.8)+(F51*1.9)+(F51*2))</f>
        <v>96795</v>
      </c>
      <c r="H51" s="4"/>
    </row>
    <row r="52" spans="1:8" x14ac:dyDescent="0.45">
      <c r="B52" s="3">
        <v>2</v>
      </c>
      <c r="D52" s="4">
        <v>30350</v>
      </c>
      <c r="E52" s="4">
        <f>62050*0.5</f>
        <v>31025</v>
      </c>
      <c r="F52" s="4">
        <f t="shared" ref="F52:F62" si="13">E52-D52</f>
        <v>675</v>
      </c>
      <c r="G52" s="4">
        <f t="shared" ref="G52:G62" si="14">6*(F52+(F52*1.02)+(F52*1.06)+(F52*1.09)+(F52*1.12)+(F52*1.16)+(F52*1.22)+(F52*1.27)+(F52*1.35)+(F52*1.45)+(F52*1.51)+(F52*1.58)+(F52*1.65)+(F52*1.72)+(F52*1.8)+(F52*1.9)+(F52*2))</f>
        <v>96795</v>
      </c>
      <c r="H52" s="4"/>
    </row>
    <row r="53" spans="1:8" x14ac:dyDescent="0.45">
      <c r="B53" s="3">
        <v>3</v>
      </c>
      <c r="D53" s="4">
        <v>30350</v>
      </c>
      <c r="E53" s="4">
        <f>63440*0.5</f>
        <v>31720</v>
      </c>
      <c r="F53" s="4">
        <f t="shared" si="13"/>
        <v>1370</v>
      </c>
      <c r="G53" s="4">
        <f t="shared" si="14"/>
        <v>196458</v>
      </c>
      <c r="H53" s="4"/>
    </row>
    <row r="54" spans="1:8" x14ac:dyDescent="0.45">
      <c r="B54" s="3">
        <v>4</v>
      </c>
      <c r="D54" s="4">
        <v>30350</v>
      </c>
      <c r="E54" s="4">
        <f>63440*0.5</f>
        <v>31720</v>
      </c>
      <c r="F54" s="4">
        <f t="shared" si="13"/>
        <v>1370</v>
      </c>
      <c r="G54" s="4">
        <f t="shared" si="14"/>
        <v>196458</v>
      </c>
      <c r="H54" s="4"/>
    </row>
    <row r="55" spans="1:8" x14ac:dyDescent="0.45">
      <c r="B55" s="3">
        <v>5</v>
      </c>
      <c r="D55" s="4">
        <v>30350</v>
      </c>
      <c r="E55" s="4">
        <f>64870*0.5</f>
        <v>32435</v>
      </c>
      <c r="F55" s="4">
        <f t="shared" si="13"/>
        <v>2085</v>
      </c>
      <c r="G55" s="4">
        <f t="shared" si="14"/>
        <v>298989</v>
      </c>
      <c r="H55" s="4"/>
    </row>
    <row r="56" spans="1:8" x14ac:dyDescent="0.45">
      <c r="B56" s="3">
        <v>6</v>
      </c>
      <c r="D56" s="4">
        <v>30350</v>
      </c>
      <c r="E56" s="4">
        <f>64870*0.5</f>
        <v>32435</v>
      </c>
      <c r="F56" s="4">
        <f t="shared" si="13"/>
        <v>2085</v>
      </c>
      <c r="G56" s="4">
        <f t="shared" si="14"/>
        <v>298989</v>
      </c>
      <c r="H56" s="4"/>
    </row>
    <row r="57" spans="1:8" x14ac:dyDescent="0.45">
      <c r="B57" s="3">
        <v>7</v>
      </c>
      <c r="D57" s="4">
        <v>30350</v>
      </c>
      <c r="E57" s="4">
        <f>66340*0.5</f>
        <v>33170</v>
      </c>
      <c r="F57" s="4">
        <f t="shared" si="13"/>
        <v>2820</v>
      </c>
      <c r="G57" s="4">
        <f t="shared" si="14"/>
        <v>404388</v>
      </c>
      <c r="H57" s="4"/>
    </row>
    <row r="58" spans="1:8" x14ac:dyDescent="0.45">
      <c r="B58" s="3">
        <v>8</v>
      </c>
      <c r="D58" s="4">
        <v>30350</v>
      </c>
      <c r="E58" s="4">
        <f>67850*0.5</f>
        <v>33925</v>
      </c>
      <c r="F58" s="4">
        <f t="shared" si="13"/>
        <v>3575</v>
      </c>
      <c r="G58" s="4">
        <f t="shared" si="14"/>
        <v>512655</v>
      </c>
      <c r="H58" s="4"/>
    </row>
    <row r="59" spans="1:8" x14ac:dyDescent="0.45">
      <c r="B59" s="3">
        <v>9</v>
      </c>
      <c r="D59" s="4">
        <v>30350</v>
      </c>
      <c r="E59" s="4">
        <f>67850*0.5</f>
        <v>33925</v>
      </c>
      <c r="F59" s="4">
        <f t="shared" si="13"/>
        <v>3575</v>
      </c>
      <c r="G59" s="4">
        <f t="shared" si="14"/>
        <v>512655</v>
      </c>
      <c r="H59" s="4"/>
    </row>
    <row r="60" spans="1:8" x14ac:dyDescent="0.45">
      <c r="B60" s="3">
        <v>10</v>
      </c>
      <c r="D60" s="4">
        <v>30350</v>
      </c>
      <c r="E60" s="4">
        <f>69410*0.5</f>
        <v>34705</v>
      </c>
      <c r="F60" s="4">
        <f t="shared" si="13"/>
        <v>4355</v>
      </c>
      <c r="G60" s="4">
        <f t="shared" si="14"/>
        <v>624507.00000000012</v>
      </c>
      <c r="H60" s="4"/>
    </row>
    <row r="61" spans="1:8" x14ac:dyDescent="0.45">
      <c r="B61" s="3">
        <v>11</v>
      </c>
      <c r="D61" s="4">
        <v>30350</v>
      </c>
      <c r="E61" s="4">
        <f>69410*0.5</f>
        <v>34705</v>
      </c>
      <c r="F61" s="4">
        <f t="shared" si="13"/>
        <v>4355</v>
      </c>
      <c r="G61" s="4">
        <f t="shared" si="14"/>
        <v>624507.00000000012</v>
      </c>
      <c r="H61" s="4"/>
    </row>
    <row r="62" spans="1:8" x14ac:dyDescent="0.45">
      <c r="B62" s="3">
        <v>12</v>
      </c>
      <c r="D62" s="4">
        <v>30350</v>
      </c>
      <c r="E62" s="4">
        <f>0.5*71020</f>
        <v>35510</v>
      </c>
      <c r="F62" s="4">
        <f t="shared" si="13"/>
        <v>5160</v>
      </c>
      <c r="G62" s="4">
        <f t="shared" si="14"/>
        <v>739944</v>
      </c>
      <c r="H62" s="4"/>
    </row>
    <row r="63" spans="1:8" x14ac:dyDescent="0.45">
      <c r="D63" s="4"/>
      <c r="E63" s="4"/>
      <c r="F63" s="4"/>
      <c r="G63" s="4"/>
      <c r="H63" s="4"/>
    </row>
    <row r="64" spans="1:8" x14ac:dyDescent="0.45">
      <c r="D64" s="4"/>
      <c r="E64" s="4"/>
      <c r="F64" s="4"/>
      <c r="G64" s="4"/>
      <c r="H64" s="4"/>
    </row>
    <row r="65" spans="4:8" x14ac:dyDescent="0.45">
      <c r="D65" s="4"/>
      <c r="E65" s="4"/>
      <c r="F65" s="4"/>
      <c r="G65" s="4"/>
      <c r="H65" s="4"/>
    </row>
    <row r="66" spans="4:8" x14ac:dyDescent="0.45">
      <c r="D66" s="4"/>
      <c r="E66" s="4"/>
      <c r="F66" s="4"/>
      <c r="G66" s="4"/>
      <c r="H66" s="4"/>
    </row>
    <row r="67" spans="4:8" x14ac:dyDescent="0.45">
      <c r="D67" s="4"/>
      <c r="E67" s="4"/>
      <c r="F67" s="4"/>
      <c r="G67" s="4"/>
      <c r="H67" s="4"/>
    </row>
    <row r="68" spans="4:8" x14ac:dyDescent="0.45">
      <c r="D68" s="4"/>
      <c r="E68" s="4"/>
      <c r="F68" s="4"/>
      <c r="G68" s="4"/>
      <c r="H68" s="4"/>
    </row>
    <row r="69" spans="4:8" x14ac:dyDescent="0.45">
      <c r="D69" s="4"/>
      <c r="E69" s="4"/>
      <c r="F69" s="4"/>
      <c r="G69" s="4"/>
      <c r="H69" s="4"/>
    </row>
    <row r="70" spans="4:8" x14ac:dyDescent="0.45">
      <c r="D70" s="4"/>
      <c r="E70" s="4"/>
      <c r="F70" s="4"/>
      <c r="G70" s="4"/>
      <c r="H70" s="4"/>
    </row>
    <row r="71" spans="4:8" x14ac:dyDescent="0.45">
      <c r="D71" s="4"/>
      <c r="E71" s="4"/>
      <c r="F71" s="4"/>
      <c r="G71" s="4"/>
      <c r="H71" s="4"/>
    </row>
    <row r="72" spans="4:8" x14ac:dyDescent="0.45">
      <c r="D72" s="4"/>
      <c r="E72" s="4"/>
      <c r="F72" s="4"/>
      <c r="G72" s="4"/>
      <c r="H72" s="4"/>
    </row>
    <row r="73" spans="4:8" x14ac:dyDescent="0.45">
      <c r="D73" s="4"/>
      <c r="E73" s="4"/>
      <c r="F73" s="4"/>
      <c r="G73" s="4"/>
      <c r="H73" s="4"/>
    </row>
    <row r="74" spans="4:8" x14ac:dyDescent="0.45">
      <c r="D74" s="4"/>
      <c r="E74" s="4"/>
      <c r="F74" s="4"/>
      <c r="G74" s="4"/>
      <c r="H74" s="4"/>
    </row>
    <row r="75" spans="4:8" x14ac:dyDescent="0.45">
      <c r="D75" s="4"/>
      <c r="E75" s="4"/>
      <c r="F75" s="4"/>
      <c r="G75" s="4"/>
      <c r="H75" s="4"/>
    </row>
    <row r="76" spans="4:8" x14ac:dyDescent="0.45">
      <c r="D76" s="4"/>
      <c r="E76" s="4"/>
      <c r="F76" s="4"/>
      <c r="G76" s="4"/>
      <c r="H76" s="4"/>
    </row>
    <row r="77" spans="4:8" x14ac:dyDescent="0.45">
      <c r="D77" s="4"/>
      <c r="E77" s="4"/>
      <c r="F77" s="4"/>
      <c r="G77" s="4"/>
      <c r="H77" s="4"/>
    </row>
    <row r="78" spans="4:8" x14ac:dyDescent="0.45">
      <c r="D78" s="4"/>
      <c r="E78" s="4"/>
      <c r="F78" s="4"/>
      <c r="G78" s="4"/>
      <c r="H78" s="4"/>
    </row>
    <row r="79" spans="4:8" x14ac:dyDescent="0.45">
      <c r="D79" s="4"/>
      <c r="E79" s="4"/>
      <c r="F79" s="4"/>
      <c r="G79" s="4"/>
      <c r="H79" s="4"/>
    </row>
    <row r="80" spans="4:8" x14ac:dyDescent="0.45">
      <c r="D80" s="4"/>
      <c r="E80" s="4"/>
      <c r="F80" s="4"/>
      <c r="G80" s="4"/>
      <c r="H80" s="4"/>
    </row>
    <row r="81" spans="4:8" x14ac:dyDescent="0.45">
      <c r="D81" s="4"/>
      <c r="E81" s="4"/>
      <c r="F81" s="4"/>
      <c r="G81" s="4"/>
      <c r="H81" s="4"/>
    </row>
    <row r="82" spans="4:8" x14ac:dyDescent="0.45">
      <c r="D82" s="4"/>
      <c r="E82" s="4"/>
      <c r="F82" s="4"/>
      <c r="G82" s="4"/>
      <c r="H82" s="4"/>
    </row>
    <row r="83" spans="4:8" x14ac:dyDescent="0.45">
      <c r="D83" s="4"/>
      <c r="E83" s="4"/>
      <c r="F83" s="4"/>
      <c r="G83" s="4"/>
      <c r="H83" s="4"/>
    </row>
    <row r="84" spans="4:8" x14ac:dyDescent="0.45">
      <c r="D84" s="4"/>
      <c r="E84" s="4"/>
      <c r="F84" s="4"/>
      <c r="G84" s="4"/>
      <c r="H84" s="4"/>
    </row>
    <row r="85" spans="4:8" x14ac:dyDescent="0.45">
      <c r="D85" s="4"/>
      <c r="E85" s="4"/>
      <c r="F85" s="4"/>
      <c r="G85" s="4"/>
      <c r="H85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2017-11-03T15:48:06Z</dcterms:created>
  <dcterms:modified xsi:type="dcterms:W3CDTF">2017-11-13T02:14:52Z</dcterms:modified>
</cp:coreProperties>
</file>